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86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ropbox\memorias de calculo redrio\20170222\"/>
    </mc:Choice>
  </mc:AlternateContent>
  <bookViews>
    <workbookView xWindow="4920" yWindow="12" windowWidth="16092" windowHeight="9660" activeTab="1" xr2:uid="{00000000-000D-0000-FFFF-FFFF00000000}"/>
  </bookViews>
  <sheets>
    <sheet name="Informacion" sheetId="1" r:id="rId1"/>
    <sheet name="Resultados" sheetId="2" r:id="rId2"/>
    <sheet name="Sección" sheetId="6" r:id="rId3"/>
    <sheet name="Verticales" sheetId="3" r:id="rId4"/>
    <sheet name="Batimetria" sheetId="4" r:id="rId5"/>
  </sheets>
  <calcPr calcId="171027"/>
</workbook>
</file>

<file path=xl/calcChain.xml><?xml version="1.0" encoding="utf-8"?>
<calcChain xmlns="http://schemas.openxmlformats.org/spreadsheetml/2006/main">
  <c r="F4" i="4" l="1"/>
  <c r="F5" i="4"/>
  <c r="F6" i="4"/>
  <c r="F7" i="4"/>
  <c r="F8" i="4"/>
  <c r="F9" i="4"/>
  <c r="F10" i="4"/>
  <c r="F11" i="4"/>
  <c r="F12" i="4"/>
  <c r="F13" i="4"/>
  <c r="F14" i="4"/>
  <c r="F15" i="4"/>
  <c r="E4" i="4"/>
  <c r="E5" i="4"/>
  <c r="E6" i="4"/>
  <c r="E7" i="4"/>
  <c r="E8" i="4"/>
  <c r="E9" i="4"/>
  <c r="E10" i="4"/>
  <c r="E11" i="4"/>
  <c r="E12" i="4"/>
  <c r="E13" i="4"/>
  <c r="E14" i="4"/>
  <c r="E15" i="4"/>
  <c r="E3" i="4"/>
  <c r="F3" i="4"/>
  <c r="B17" i="4"/>
  <c r="B16" i="4"/>
  <c r="B15" i="2"/>
  <c r="B14" i="2"/>
  <c r="B10" i="2"/>
  <c r="B12" i="2"/>
  <c r="B13" i="2"/>
  <c r="B7" i="2"/>
  <c r="I4" i="3"/>
  <c r="I5" i="3"/>
  <c r="I6" i="3"/>
  <c r="I7" i="3"/>
  <c r="I8" i="3"/>
  <c r="I9" i="3"/>
  <c r="I10" i="3"/>
  <c r="I11" i="3"/>
  <c r="I12" i="3"/>
  <c r="I13" i="3"/>
  <c r="I14" i="3"/>
  <c r="I2" i="3"/>
  <c r="H3" i="3"/>
  <c r="H4" i="3"/>
  <c r="H5" i="3"/>
  <c r="H6" i="3"/>
  <c r="H7" i="3"/>
  <c r="H8" i="3"/>
  <c r="H9" i="3"/>
  <c r="H10" i="3"/>
  <c r="H11" i="3"/>
  <c r="H12" i="3"/>
  <c r="H13" i="3"/>
  <c r="H14" i="3"/>
  <c r="H15" i="3"/>
  <c r="H2" i="3"/>
  <c r="G3" i="3"/>
  <c r="G15" i="3"/>
  <c r="G14" i="3"/>
  <c r="I3" i="3"/>
  <c r="G5" i="3"/>
  <c r="G6" i="3"/>
  <c r="G7" i="3"/>
  <c r="G8" i="3"/>
  <c r="G9" i="3"/>
  <c r="G10" i="3"/>
  <c r="G11" i="3"/>
  <c r="G12" i="3"/>
  <c r="G13" i="3"/>
  <c r="G4" i="3"/>
</calcChain>
</file>

<file path=xl/sharedStrings.xml><?xml version="1.0" encoding="utf-8"?>
<sst xmlns="http://schemas.openxmlformats.org/spreadsheetml/2006/main" count="89" uniqueCount="60">
  <si>
    <t>Nombre</t>
  </si>
  <si>
    <t>Valor</t>
  </si>
  <si>
    <t>Unidad</t>
  </si>
  <si>
    <t>San Miguel (E1)</t>
  </si>
  <si>
    <t>Municipio</t>
  </si>
  <si>
    <t>Caldas</t>
  </si>
  <si>
    <t>Dirección</t>
  </si>
  <si>
    <t>Vereda La Clara</t>
  </si>
  <si>
    <t>Barrio</t>
  </si>
  <si>
    <t>Subcuenca</t>
  </si>
  <si>
    <t>Río Aburrá-Medellín</t>
  </si>
  <si>
    <t>Longitud</t>
  </si>
  <si>
    <t>-75.6195</t>
  </si>
  <si>
    <t>Latitud</t>
  </si>
  <si>
    <t>6.0499</t>
  </si>
  <si>
    <t>Minor flooding</t>
  </si>
  <si>
    <t>-999</t>
  </si>
  <si>
    <t>m</t>
  </si>
  <si>
    <t>Moderate flooding</t>
  </si>
  <si>
    <t>Major flooding</t>
  </si>
  <si>
    <t>Action level</t>
  </si>
  <si>
    <t>Offset</t>
  </si>
  <si>
    <t>id_aforo</t>
  </si>
  <si>
    <t xml:space="preserve"> </t>
  </si>
  <si>
    <t>id_estacion_asociada</t>
  </si>
  <si>
    <t>dispositivo</t>
  </si>
  <si>
    <t>MF-PRO</t>
  </si>
  <si>
    <t>fecha</t>
  </si>
  <si>
    <t>ancho_superficial</t>
  </si>
  <si>
    <t>m^3/s</t>
  </si>
  <si>
    <t>caudal_medio</t>
  </si>
  <si>
    <t>caudal_superficial</t>
  </si>
  <si>
    <t>error_caudal</t>
  </si>
  <si>
    <t>m/s</t>
  </si>
  <si>
    <t>velocidad_media</t>
  </si>
  <si>
    <t>velocidad_superficial</t>
  </si>
  <si>
    <t>perimetro</t>
  </si>
  <si>
    <t>m^2</t>
  </si>
  <si>
    <t>area_total</t>
  </si>
  <si>
    <t>altura_media</t>
  </si>
  <si>
    <t>radio_hidraulico</t>
  </si>
  <si>
    <t>flag_izquierda</t>
  </si>
  <si>
    <t>flag_ubicacion</t>
  </si>
  <si>
    <t>1</t>
  </si>
  <si>
    <t>source</t>
  </si>
  <si>
    <t>siata</t>
  </si>
  <si>
    <t>Vertical</t>
  </si>
  <si>
    <t>X [m]</t>
  </si>
  <si>
    <t>Y [m]</t>
  </si>
  <si>
    <t>Velocidad04 [m/s]</t>
  </si>
  <si>
    <t>Velocidad08 [m/s]</t>
  </si>
  <si>
    <t>Caudal08 [m/s]</t>
  </si>
  <si>
    <t>Area [m^2]</t>
  </si>
  <si>
    <t>Caudal04 [m^3/s]</t>
  </si>
  <si>
    <t>Perimetro</t>
  </si>
  <si>
    <t>min</t>
  </si>
  <si>
    <t>max</t>
  </si>
  <si>
    <t>scale</t>
  </si>
  <si>
    <t>Agua</t>
  </si>
  <si>
    <t>Area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</si>
</sst>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\-mm\-dd\ hh:mm"/>
    <numFmt numFmtId="165" formatCode="0.00000"/>
  </numFmts>
  <fonts count="3" x14ac:knownFonts="1">
    <font>
      <sz val="11"/>
      <color theme="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79A2CE"/>
        <bgColor indexed="64"/>
      </patternFill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0" fillId="3" borderId="1" xfId="0" applyFill="1" applyBorder="1" applyAlignment="1">
      <alignment horizontal="center" vertical="center"/>
    </xf>
    <xf numFmtId="164" fontId="0" fillId="3" borderId="1" xfId="0" applyNumberFormat="1" applyFill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165" fontId="0" fillId="3" borderId="1" xfId="0" applyNumberForma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/>
    <xf numFmtId="2" fontId="0" fillId="3" borderId="1" xfId="0" applyNumberForma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chartsheet" Target="chartsheets/sheet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4.xml"/><Relationship Id="rId4" Type="http://schemas.openxmlformats.org/officeDocument/2006/relationships/worksheet" Target="worksheets/sheet3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/>
              <a:t>Batimetria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Verticales!$B$2:$B$15</c:f>
              <c:numCache>
                <c:formatCode>General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0.318</c:v>
                </c:pt>
                <c:pt idx="3">
                  <c:v>0.63600000000000001</c:v>
                </c:pt>
                <c:pt idx="4">
                  <c:v>0.95399999999999996</c:v>
                </c:pt>
                <c:pt idx="5">
                  <c:v>1.2729999999999999</c:v>
                </c:pt>
                <c:pt idx="6">
                  <c:v>1.591</c:v>
                </c:pt>
                <c:pt idx="7">
                  <c:v>1.909</c:v>
                </c:pt>
                <c:pt idx="8">
                  <c:v>2.2269999999999999</c:v>
                </c:pt>
                <c:pt idx="9">
                  <c:v>2.5449999999999999</c:v>
                </c:pt>
                <c:pt idx="10">
                  <c:v>2.8639999999999999</c:v>
                </c:pt>
                <c:pt idx="11">
                  <c:v>3.1819999999999999</c:v>
                </c:pt>
                <c:pt idx="12">
                  <c:v>3.5</c:v>
                </c:pt>
                <c:pt idx="13">
                  <c:v>3.5</c:v>
                </c:pt>
              </c:numCache>
            </c:numRef>
          </c:xVal>
          <c:yVal>
            <c:numRef>
              <c:f>Verticales!$C$2:$C$15</c:f>
              <c:numCache>
                <c:formatCode>General</c:formatCode>
                <c:ptCount val="14"/>
                <c:pt idx="0">
                  <c:v>0</c:v>
                </c:pt>
                <c:pt idx="1">
                  <c:v>-0.193</c:v>
                </c:pt>
                <c:pt idx="2">
                  <c:v>-0.24099999999999999</c:v>
                </c:pt>
                <c:pt idx="3">
                  <c:v>-0.23</c:v>
                </c:pt>
                <c:pt idx="4">
                  <c:v>-0.27300000000000002</c:v>
                </c:pt>
                <c:pt idx="5">
                  <c:v>-0.316</c:v>
                </c:pt>
                <c:pt idx="6">
                  <c:v>-0.36399999999999999</c:v>
                </c:pt>
                <c:pt idx="7">
                  <c:v>-0.32100000000000001</c:v>
                </c:pt>
                <c:pt idx="8">
                  <c:v>-0.13800000000000001</c:v>
                </c:pt>
                <c:pt idx="9">
                  <c:v>-0.20100000000000001</c:v>
                </c:pt>
                <c:pt idx="10">
                  <c:v>-0.151</c:v>
                </c:pt>
                <c:pt idx="11">
                  <c:v>-0.23</c:v>
                </c:pt>
                <c:pt idx="12">
                  <c:v>-0.307</c:v>
                </c:pt>
                <c:pt idx="1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EDF-4D72-A374-60238866CE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8547936"/>
        <c:axId val="338552528"/>
      </c:scatterChart>
      <c:valAx>
        <c:axId val="3385479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338552528"/>
        <c:crosses val="autoZero"/>
        <c:crossBetween val="midCat"/>
      </c:valAx>
      <c:valAx>
        <c:axId val="3385525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3385479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BC863821-1B3C-48A0-AF94-C6F76D7E1D78}">
  <sheetPr/>
  <sheetViews>
    <sheetView zoomScale="5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2737" cy="6283158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2BD7D0FD-2404-49B4-88AF-3E505EBD6029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3"/>
  <sheetViews>
    <sheetView workbookViewId="0"/>
  </sheetViews>
  <sheetFormatPr baseColWidth="10" defaultColWidth="8.88671875" defaultRowHeight="14.4" x14ac:dyDescent="0.3"/>
  <cols>
    <col min="1" max="1" width="30.6640625" customWidth="1"/>
    <col min="2" max="2" width="25.6640625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0</v>
      </c>
      <c r="B2" s="3" t="s">
        <v>3</v>
      </c>
      <c r="C2" s="3"/>
    </row>
    <row r="3" spans="1:3" x14ac:dyDescent="0.3">
      <c r="A3" s="2" t="s">
        <v>4</v>
      </c>
      <c r="B3" s="3" t="s">
        <v>5</v>
      </c>
      <c r="C3" s="3"/>
    </row>
    <row r="4" spans="1:3" x14ac:dyDescent="0.3">
      <c r="A4" s="2" t="s">
        <v>6</v>
      </c>
      <c r="B4" s="3" t="s">
        <v>7</v>
      </c>
      <c r="C4" s="3"/>
    </row>
    <row r="5" spans="1:3" x14ac:dyDescent="0.3">
      <c r="A5" s="2" t="s">
        <v>8</v>
      </c>
      <c r="B5" s="3" t="s">
        <v>7</v>
      </c>
      <c r="C5" s="3"/>
    </row>
    <row r="6" spans="1:3" x14ac:dyDescent="0.3">
      <c r="A6" s="2" t="s">
        <v>9</v>
      </c>
      <c r="B6" s="3" t="s">
        <v>10</v>
      </c>
      <c r="C6" s="3"/>
    </row>
    <row r="7" spans="1:3" x14ac:dyDescent="0.3">
      <c r="A7" s="2" t="s">
        <v>11</v>
      </c>
      <c r="B7" s="3" t="s">
        <v>12</v>
      </c>
      <c r="C7" s="3"/>
    </row>
    <row r="8" spans="1:3" x14ac:dyDescent="0.3">
      <c r="A8" s="2" t="s">
        <v>13</v>
      </c>
      <c r="B8" s="3" t="s">
        <v>14</v>
      </c>
      <c r="C8" s="3"/>
    </row>
    <row r="9" spans="1:3" x14ac:dyDescent="0.3">
      <c r="A9" s="2" t="s">
        <v>15</v>
      </c>
      <c r="B9" s="3" t="s">
        <v>16</v>
      </c>
      <c r="C9" s="3" t="s">
        <v>17</v>
      </c>
    </row>
    <row r="10" spans="1:3" x14ac:dyDescent="0.3">
      <c r="A10" s="2" t="s">
        <v>18</v>
      </c>
      <c r="B10" s="3" t="s">
        <v>16</v>
      </c>
      <c r="C10" s="3" t="s">
        <v>17</v>
      </c>
    </row>
    <row r="11" spans="1:3" x14ac:dyDescent="0.3">
      <c r="A11" s="2" t="s">
        <v>19</v>
      </c>
      <c r="B11" s="3" t="s">
        <v>16</v>
      </c>
      <c r="C11" s="3" t="s">
        <v>17</v>
      </c>
    </row>
    <row r="12" spans="1:3" x14ac:dyDescent="0.3">
      <c r="A12" s="2" t="s">
        <v>20</v>
      </c>
      <c r="B12" s="3" t="s">
        <v>16</v>
      </c>
      <c r="C12" s="3" t="s">
        <v>17</v>
      </c>
    </row>
    <row r="13" spans="1:3" x14ac:dyDescent="0.3">
      <c r="A13" s="2" t="s">
        <v>21</v>
      </c>
      <c r="B13" s="3" t="s">
        <v>16</v>
      </c>
      <c r="C13" s="3" t="s">
        <v>17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8"/>
  <sheetViews>
    <sheetView tabSelected="1" workbookViewId="0">
      <selection activeCell="B15" activeCellId="5" sqref="B7 B10 B12 B13 B14 B15"/>
    </sheetView>
  </sheetViews>
  <sheetFormatPr baseColWidth="10" defaultColWidth="8.88671875" defaultRowHeight="14.4" x14ac:dyDescent="0.3"/>
  <cols>
    <col min="1" max="2" width="30.6640625" customWidth="1"/>
    <col min="3" max="3" width="20.6640625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22</v>
      </c>
      <c r="B2" s="3">
        <v>576</v>
      </c>
      <c r="C2" s="3" t="s">
        <v>23</v>
      </c>
    </row>
    <row r="3" spans="1:3" x14ac:dyDescent="0.3">
      <c r="A3" s="2" t="s">
        <v>24</v>
      </c>
      <c r="B3" s="3">
        <v>169</v>
      </c>
      <c r="C3" s="3" t="s">
        <v>23</v>
      </c>
    </row>
    <row r="4" spans="1:3" x14ac:dyDescent="0.3">
      <c r="A4" s="2" t="s">
        <v>25</v>
      </c>
      <c r="B4" s="3" t="s">
        <v>26</v>
      </c>
      <c r="C4" s="3" t="s">
        <v>23</v>
      </c>
    </row>
    <row r="5" spans="1:3" x14ac:dyDescent="0.3">
      <c r="A5" s="2" t="s">
        <v>27</v>
      </c>
      <c r="B5" s="4">
        <v>42788.330555555563</v>
      </c>
      <c r="C5" s="3" t="s">
        <v>17</v>
      </c>
    </row>
    <row r="6" spans="1:3" x14ac:dyDescent="0.3">
      <c r="A6" s="2" t="s">
        <v>28</v>
      </c>
      <c r="B6" s="3">
        <v>3.5</v>
      </c>
      <c r="C6" s="3" t="s">
        <v>29</v>
      </c>
    </row>
    <row r="7" spans="1:3" x14ac:dyDescent="0.3">
      <c r="A7" s="2" t="s">
        <v>30</v>
      </c>
      <c r="B7" s="9">
        <f>SUM(Verticales!H2:H15)</f>
        <v>0.50149071849999993</v>
      </c>
      <c r="C7" s="3" t="s">
        <v>29</v>
      </c>
    </row>
    <row r="8" spans="1:3" x14ac:dyDescent="0.3">
      <c r="A8" s="2" t="s">
        <v>31</v>
      </c>
      <c r="B8" s="3">
        <v>-999</v>
      </c>
      <c r="C8" s="3" t="s">
        <v>29</v>
      </c>
    </row>
    <row r="9" spans="1:3" x14ac:dyDescent="0.3">
      <c r="A9" s="2" t="s">
        <v>32</v>
      </c>
      <c r="B9" s="3">
        <v>-999</v>
      </c>
      <c r="C9" s="3" t="s">
        <v>33</v>
      </c>
    </row>
    <row r="10" spans="1:3" x14ac:dyDescent="0.3">
      <c r="A10" s="2" t="s">
        <v>34</v>
      </c>
      <c r="B10" s="9">
        <f>B7/B13</f>
        <v>0.58053624309117247</v>
      </c>
      <c r="C10" s="3" t="s">
        <v>33</v>
      </c>
    </row>
    <row r="11" spans="1:3" x14ac:dyDescent="0.3">
      <c r="A11" s="2" t="s">
        <v>35</v>
      </c>
      <c r="B11" s="3">
        <v>-999</v>
      </c>
      <c r="C11" s="3" t="s">
        <v>17</v>
      </c>
    </row>
    <row r="12" spans="1:3" x14ac:dyDescent="0.3">
      <c r="A12" s="2" t="s">
        <v>36</v>
      </c>
      <c r="B12" s="9">
        <f>SUM(Verticales!I2:I15)</f>
        <v>4.0938950760761177</v>
      </c>
      <c r="C12" s="3" t="s">
        <v>37</v>
      </c>
    </row>
    <row r="13" spans="1:3" x14ac:dyDescent="0.3">
      <c r="A13" s="2" t="s">
        <v>38</v>
      </c>
      <c r="B13" s="9">
        <f>SUM(Verticales!G2:G15)</f>
        <v>0.86384050000000001</v>
      </c>
      <c r="C13" s="3" t="s">
        <v>17</v>
      </c>
    </row>
    <row r="14" spans="1:3" x14ac:dyDescent="0.3">
      <c r="A14" s="2" t="s">
        <v>39</v>
      </c>
      <c r="B14" s="9">
        <f>B13/B6</f>
        <v>0.24681157142857144</v>
      </c>
      <c r="C14" s="3" t="s">
        <v>17</v>
      </c>
    </row>
    <row r="15" spans="1:3" x14ac:dyDescent="0.3">
      <c r="A15" s="2" t="s">
        <v>40</v>
      </c>
      <c r="B15" s="9">
        <f>B13/B12</f>
        <v>0.21100699552563196</v>
      </c>
      <c r="C15" s="3" t="s">
        <v>23</v>
      </c>
    </row>
    <row r="16" spans="1:3" x14ac:dyDescent="0.3">
      <c r="A16" s="2" t="s">
        <v>41</v>
      </c>
      <c r="B16" s="3">
        <v>1</v>
      </c>
      <c r="C16" s="3" t="s">
        <v>23</v>
      </c>
    </row>
    <row r="17" spans="1:3" x14ac:dyDescent="0.3">
      <c r="A17" s="2" t="s">
        <v>42</v>
      </c>
      <c r="B17" s="3" t="s">
        <v>43</v>
      </c>
      <c r="C17" s="3" t="s">
        <v>23</v>
      </c>
    </row>
    <row r="18" spans="1:3" x14ac:dyDescent="0.3">
      <c r="A18" s="2" t="s">
        <v>44</v>
      </c>
      <c r="B18" s="3" t="s">
        <v>45</v>
      </c>
      <c r="C18" s="3" t="s">
        <v>23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15"/>
  <sheetViews>
    <sheetView workbookViewId="0">
      <selection activeCell="B2" sqref="B2:C15"/>
    </sheetView>
  </sheetViews>
  <sheetFormatPr baseColWidth="10" defaultColWidth="8.88671875" defaultRowHeight="14.4" x14ac:dyDescent="0.3"/>
  <cols>
    <col min="1" max="1" width="10.6640625" customWidth="1"/>
    <col min="2" max="9" width="20.6640625" customWidth="1"/>
  </cols>
  <sheetData>
    <row r="1" spans="1:9" x14ac:dyDescent="0.3">
      <c r="A1" s="1" t="s">
        <v>46</v>
      </c>
      <c r="B1" s="1" t="s">
        <v>47</v>
      </c>
      <c r="C1" s="1" t="s">
        <v>48</v>
      </c>
      <c r="D1" s="1" t="s">
        <v>49</v>
      </c>
      <c r="E1" s="1" t="s">
        <v>50</v>
      </c>
      <c r="F1" s="1" t="s">
        <v>51</v>
      </c>
      <c r="G1" s="1" t="s">
        <v>52</v>
      </c>
      <c r="H1" s="1" t="s">
        <v>53</v>
      </c>
      <c r="I1" s="1" t="s">
        <v>54</v>
      </c>
    </row>
    <row r="2" spans="1:9" x14ac:dyDescent="0.3">
      <c r="A2" s="1">
        <v>1</v>
      </c>
      <c r="B2" s="3">
        <v>0</v>
      </c>
      <c r="C2" s="3">
        <v>0</v>
      </c>
      <c r="D2" s="3">
        <v>0</v>
      </c>
      <c r="E2" s="3">
        <v>-999</v>
      </c>
      <c r="F2" s="3">
        <v>-999</v>
      </c>
      <c r="G2" s="5">
        <v>0</v>
      </c>
      <c r="H2" s="6">
        <f>G2*D2</f>
        <v>0</v>
      </c>
      <c r="I2" s="5">
        <f>SQRT(ABS(C3-C2)^2+(B3-B2)^2)</f>
        <v>0.193</v>
      </c>
    </row>
    <row r="3" spans="1:9" x14ac:dyDescent="0.3">
      <c r="A3" s="1">
        <v>2</v>
      </c>
      <c r="B3" s="3">
        <v>0</v>
      </c>
      <c r="C3" s="3">
        <v>-0.193</v>
      </c>
      <c r="D3" s="3">
        <v>0</v>
      </c>
      <c r="E3" s="3">
        <v>-999</v>
      </c>
      <c r="F3" s="3">
        <v>-999</v>
      </c>
      <c r="G3" s="5">
        <f t="shared" ref="G3" si="0">((B3-B2)/2+(B4-B3)/2)*ABS(C3)</f>
        <v>3.0687000000000002E-2</v>
      </c>
      <c r="H3" s="6">
        <f t="shared" ref="H3:H15" si="1">G3*D3</f>
        <v>0</v>
      </c>
      <c r="I3" s="5">
        <f>SQRT(ABS(C4-C3)^2+(B4-B3)^2)</f>
        <v>0.32160223879817751</v>
      </c>
    </row>
    <row r="4" spans="1:9" x14ac:dyDescent="0.3">
      <c r="A4" s="1">
        <v>3</v>
      </c>
      <c r="B4" s="3">
        <v>0.318</v>
      </c>
      <c r="C4" s="3">
        <v>-0.24099999999999999</v>
      </c>
      <c r="D4" s="3">
        <v>0.11899999999999999</v>
      </c>
      <c r="E4" s="3">
        <v>-999</v>
      </c>
      <c r="F4" s="3">
        <v>-999</v>
      </c>
      <c r="G4" s="5">
        <f t="shared" ref="G4:G15" si="2">((B4-B3)/2+(B5-B4)/2)*ABS(C4)</f>
        <v>7.6637999999999998E-2</v>
      </c>
      <c r="H4" s="6">
        <f t="shared" si="1"/>
        <v>9.1199219999999991E-3</v>
      </c>
      <c r="I4" s="5">
        <f t="shared" ref="I4:I14" si="3">SQRT(ABS(C5-C4)^2+(B5-B4)^2)</f>
        <v>0.31819019469493398</v>
      </c>
    </row>
    <row r="5" spans="1:9" x14ac:dyDescent="0.3">
      <c r="A5" s="1">
        <v>4</v>
      </c>
      <c r="B5" s="3">
        <v>0.63600000000000001</v>
      </c>
      <c r="C5" s="3">
        <v>-0.23</v>
      </c>
      <c r="D5" s="3">
        <v>0.308</v>
      </c>
      <c r="E5" s="3">
        <v>-999</v>
      </c>
      <c r="F5" s="3">
        <v>-999</v>
      </c>
      <c r="G5" s="5">
        <f t="shared" si="2"/>
        <v>7.3139999999999997E-2</v>
      </c>
      <c r="H5" s="6">
        <f t="shared" si="1"/>
        <v>2.2527119999999998E-2</v>
      </c>
      <c r="I5" s="5">
        <f t="shared" si="3"/>
        <v>0.32089406351629501</v>
      </c>
    </row>
    <row r="6" spans="1:9" x14ac:dyDescent="0.3">
      <c r="A6" s="1">
        <v>5</v>
      </c>
      <c r="B6" s="3">
        <v>0.95399999999999996</v>
      </c>
      <c r="C6" s="3">
        <v>-0.27300000000000002</v>
      </c>
      <c r="D6" s="3">
        <v>0.38200000000000001</v>
      </c>
      <c r="E6" s="3">
        <v>-999</v>
      </c>
      <c r="F6" s="3">
        <v>-999</v>
      </c>
      <c r="G6" s="5">
        <f t="shared" si="2"/>
        <v>8.6950499999999986E-2</v>
      </c>
      <c r="H6" s="6">
        <f t="shared" si="1"/>
        <v>3.3215090999999995E-2</v>
      </c>
      <c r="I6" s="5">
        <f t="shared" si="3"/>
        <v>0.32188507265792859</v>
      </c>
    </row>
    <row r="7" spans="1:9" x14ac:dyDescent="0.3">
      <c r="A7" s="1">
        <v>6</v>
      </c>
      <c r="B7" s="3">
        <v>1.2729999999999999</v>
      </c>
      <c r="C7" s="3">
        <v>-0.316</v>
      </c>
      <c r="D7" s="3">
        <v>0.622</v>
      </c>
      <c r="E7" s="3">
        <v>-999</v>
      </c>
      <c r="F7" s="3">
        <v>-999</v>
      </c>
      <c r="G7" s="5">
        <f t="shared" si="2"/>
        <v>0.100646</v>
      </c>
      <c r="H7" s="6">
        <f t="shared" si="1"/>
        <v>6.2601811999999993E-2</v>
      </c>
      <c r="I7" s="5">
        <f t="shared" si="3"/>
        <v>0.32160223879817756</v>
      </c>
    </row>
    <row r="8" spans="1:9" x14ac:dyDescent="0.3">
      <c r="A8" s="1">
        <v>7</v>
      </c>
      <c r="B8" s="3">
        <v>1.591</v>
      </c>
      <c r="C8" s="3">
        <v>-0.36399999999999999</v>
      </c>
      <c r="D8" s="3">
        <v>0.57299999999999995</v>
      </c>
      <c r="E8" s="3">
        <v>-999</v>
      </c>
      <c r="F8" s="3">
        <v>-999</v>
      </c>
      <c r="G8" s="5">
        <f t="shared" si="2"/>
        <v>0.11575200000000002</v>
      </c>
      <c r="H8" s="6">
        <f t="shared" si="1"/>
        <v>6.6325896000000009E-2</v>
      </c>
      <c r="I8" s="5">
        <f t="shared" si="3"/>
        <v>0.32089406351629512</v>
      </c>
    </row>
    <row r="9" spans="1:9" x14ac:dyDescent="0.3">
      <c r="A9" s="1">
        <v>8</v>
      </c>
      <c r="B9" s="3">
        <v>1.909</v>
      </c>
      <c r="C9" s="3">
        <v>-0.32100000000000001</v>
      </c>
      <c r="D9" s="3">
        <v>0.56699999999999995</v>
      </c>
      <c r="E9" s="3">
        <v>-999</v>
      </c>
      <c r="F9" s="3">
        <v>-999</v>
      </c>
      <c r="G9" s="5">
        <f t="shared" si="2"/>
        <v>0.10207799999999999</v>
      </c>
      <c r="H9" s="6">
        <f t="shared" si="1"/>
        <v>5.7878225999999991E-2</v>
      </c>
      <c r="I9" s="5">
        <f t="shared" si="3"/>
        <v>0.36689644315528586</v>
      </c>
    </row>
    <row r="10" spans="1:9" x14ac:dyDescent="0.3">
      <c r="A10" s="1">
        <v>9</v>
      </c>
      <c r="B10" s="3">
        <v>2.2269999999999999</v>
      </c>
      <c r="C10" s="3">
        <v>-0.13800000000000001</v>
      </c>
      <c r="D10" s="3">
        <v>0.80300000000000005</v>
      </c>
      <c r="E10" s="3">
        <v>-999</v>
      </c>
      <c r="F10" s="3">
        <v>-999</v>
      </c>
      <c r="G10" s="5">
        <f t="shared" si="2"/>
        <v>4.3883999999999999E-2</v>
      </c>
      <c r="H10" s="6">
        <f t="shared" si="1"/>
        <v>3.5238852000000001E-2</v>
      </c>
      <c r="I10" s="5">
        <f t="shared" si="3"/>
        <v>0.32418050527445358</v>
      </c>
    </row>
    <row r="11" spans="1:9" x14ac:dyDescent="0.3">
      <c r="A11" s="1">
        <v>10</v>
      </c>
      <c r="B11" s="3">
        <v>2.5449999999999999</v>
      </c>
      <c r="C11" s="3">
        <v>-0.20100000000000001</v>
      </c>
      <c r="D11" s="3">
        <v>1.0840000000000001</v>
      </c>
      <c r="E11" s="3">
        <v>-999</v>
      </c>
      <c r="F11" s="3">
        <v>-999</v>
      </c>
      <c r="G11" s="5">
        <f t="shared" si="2"/>
        <v>6.4018500000000006E-2</v>
      </c>
      <c r="H11" s="6">
        <f t="shared" si="1"/>
        <v>6.9396054000000013E-2</v>
      </c>
      <c r="I11" s="5">
        <f t="shared" si="3"/>
        <v>0.32289471968429578</v>
      </c>
    </row>
    <row r="12" spans="1:9" x14ac:dyDescent="0.3">
      <c r="A12" s="1">
        <v>11</v>
      </c>
      <c r="B12" s="3">
        <v>2.8639999999999999</v>
      </c>
      <c r="C12" s="3">
        <v>-0.151</v>
      </c>
      <c r="D12" s="3">
        <v>1.2729999999999999</v>
      </c>
      <c r="E12" s="3">
        <v>-999</v>
      </c>
      <c r="F12" s="3">
        <v>-999</v>
      </c>
      <c r="G12" s="5">
        <f t="shared" si="2"/>
        <v>4.8093499999999997E-2</v>
      </c>
      <c r="H12" s="6">
        <f t="shared" si="1"/>
        <v>6.1223025499999993E-2</v>
      </c>
      <c r="I12" s="5">
        <f t="shared" si="3"/>
        <v>0.3276659884699662</v>
      </c>
    </row>
    <row r="13" spans="1:9" x14ac:dyDescent="0.3">
      <c r="A13" s="1">
        <v>12</v>
      </c>
      <c r="B13" s="3">
        <v>3.1819999999999999</v>
      </c>
      <c r="C13" s="3">
        <v>-0.23</v>
      </c>
      <c r="D13" s="3">
        <v>1.1479999999999999</v>
      </c>
      <c r="E13" s="3">
        <v>-999</v>
      </c>
      <c r="F13" s="3">
        <v>-999</v>
      </c>
      <c r="G13" s="5">
        <f t="shared" si="2"/>
        <v>7.3140000000000011E-2</v>
      </c>
      <c r="H13" s="6">
        <f t="shared" si="1"/>
        <v>8.3964720000000007E-2</v>
      </c>
      <c r="I13" s="5">
        <f t="shared" si="3"/>
        <v>0.32718954751030793</v>
      </c>
    </row>
    <row r="14" spans="1:9" x14ac:dyDescent="0.3">
      <c r="A14" s="1">
        <v>13</v>
      </c>
      <c r="B14" s="3">
        <v>3.5</v>
      </c>
      <c r="C14" s="3">
        <v>-0.307</v>
      </c>
      <c r="D14" s="3">
        <v>0</v>
      </c>
      <c r="E14" s="3">
        <v>-999</v>
      </c>
      <c r="F14" s="3">
        <v>-999</v>
      </c>
      <c r="G14" s="5">
        <f t="shared" si="2"/>
        <v>4.8813000000000009E-2</v>
      </c>
      <c r="H14" s="6">
        <f t="shared" si="1"/>
        <v>0</v>
      </c>
      <c r="I14" s="5">
        <f t="shared" si="3"/>
        <v>0.307</v>
      </c>
    </row>
    <row r="15" spans="1:9" x14ac:dyDescent="0.3">
      <c r="A15" s="1">
        <v>14</v>
      </c>
      <c r="B15" s="3">
        <v>3.5</v>
      </c>
      <c r="C15" s="3">
        <v>0</v>
      </c>
      <c r="D15" s="3">
        <v>0</v>
      </c>
      <c r="E15" s="3">
        <v>-999</v>
      </c>
      <c r="F15" s="3">
        <v>-999</v>
      </c>
      <c r="G15" s="5">
        <f t="shared" si="2"/>
        <v>0</v>
      </c>
      <c r="H15" s="6">
        <f t="shared" si="1"/>
        <v>0</v>
      </c>
      <c r="I15" s="5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18"/>
  <sheetViews>
    <sheetView workbookViewId="0">
      <selection activeCell="G26" sqref="G26"/>
    </sheetView>
  </sheetViews>
  <sheetFormatPr baseColWidth="10" defaultColWidth="8.88671875" defaultRowHeight="14.4" x14ac:dyDescent="0.3"/>
  <cols>
    <col min="1" max="1" width="10.6640625" customWidth="1"/>
    <col min="2" max="4" width="15.6640625" customWidth="1"/>
  </cols>
  <sheetData>
    <row r="1" spans="1:6" x14ac:dyDescent="0.3">
      <c r="A1" s="1" t="s">
        <v>46</v>
      </c>
      <c r="B1" s="1" t="s">
        <v>47</v>
      </c>
      <c r="C1" s="1" t="s">
        <v>48</v>
      </c>
      <c r="E1" s="1" t="s">
        <v>58</v>
      </c>
      <c r="F1" s="1" t="s">
        <v>59</v>
      </c>
    </row>
    <row r="2" spans="1:6" x14ac:dyDescent="0.3">
      <c r="A2" s="1">
        <v>1</v>
      </c>
      <c r="B2" s="3">
        <v>0</v>
      </c>
      <c r="C2" s="3">
        <v>-0.193</v>
      </c>
      <c r="E2" s="8">
        <v>0</v>
      </c>
      <c r="F2" s="8">
        <v>0</v>
      </c>
    </row>
    <row r="3" spans="1:6" x14ac:dyDescent="0.3">
      <c r="A3" s="1">
        <v>2</v>
      </c>
      <c r="B3" s="3">
        <v>0.318</v>
      </c>
      <c r="C3" s="3">
        <v>-0.24099999999999999</v>
      </c>
      <c r="E3" s="8">
        <f t="shared" ref="E3:E15" si="0">B$18*(B2-B$16)/(B$17-B$16)</f>
        <v>0</v>
      </c>
      <c r="F3" s="8">
        <f t="shared" ref="F3:F15" si="1">C2</f>
        <v>-0.193</v>
      </c>
    </row>
    <row r="4" spans="1:6" x14ac:dyDescent="0.3">
      <c r="A4" s="1">
        <v>3</v>
      </c>
      <c r="B4" s="3">
        <v>0.63600000000000001</v>
      </c>
      <c r="C4" s="3">
        <v>-0.23</v>
      </c>
      <c r="E4" s="8">
        <f t="shared" si="0"/>
        <v>90.857142857142861</v>
      </c>
      <c r="F4" s="8">
        <f t="shared" si="1"/>
        <v>-0.24099999999999999</v>
      </c>
    </row>
    <row r="5" spans="1:6" x14ac:dyDescent="0.3">
      <c r="A5" s="1">
        <v>4</v>
      </c>
      <c r="B5" s="3">
        <v>0.95399999999999996</v>
      </c>
      <c r="C5" s="3">
        <v>-0.27300000000000002</v>
      </c>
      <c r="E5" s="8">
        <f t="shared" si="0"/>
        <v>181.71428571428572</v>
      </c>
      <c r="F5" s="8">
        <f t="shared" si="1"/>
        <v>-0.23</v>
      </c>
    </row>
    <row r="6" spans="1:6" x14ac:dyDescent="0.3">
      <c r="A6" s="1">
        <v>5</v>
      </c>
      <c r="B6" s="3">
        <v>1.2729999999999999</v>
      </c>
      <c r="C6" s="3">
        <v>-0.316</v>
      </c>
      <c r="E6" s="8">
        <f t="shared" si="0"/>
        <v>272.57142857142856</v>
      </c>
      <c r="F6" s="8">
        <f t="shared" si="1"/>
        <v>-0.27300000000000002</v>
      </c>
    </row>
    <row r="7" spans="1:6" x14ac:dyDescent="0.3">
      <c r="A7" s="1">
        <v>6</v>
      </c>
      <c r="B7" s="3">
        <v>1.591</v>
      </c>
      <c r="C7" s="3">
        <v>-0.36399999999999999</v>
      </c>
      <c r="E7" s="8">
        <f t="shared" si="0"/>
        <v>363.71428571428572</v>
      </c>
      <c r="F7" s="8">
        <f t="shared" si="1"/>
        <v>-0.316</v>
      </c>
    </row>
    <row r="8" spans="1:6" x14ac:dyDescent="0.3">
      <c r="A8" s="1">
        <v>7</v>
      </c>
      <c r="B8" s="3">
        <v>1.909</v>
      </c>
      <c r="C8" s="3">
        <v>-0.32100000000000001</v>
      </c>
      <c r="E8" s="8">
        <f t="shared" si="0"/>
        <v>454.57142857142856</v>
      </c>
      <c r="F8" s="8">
        <f t="shared" si="1"/>
        <v>-0.36399999999999999</v>
      </c>
    </row>
    <row r="9" spans="1:6" x14ac:dyDescent="0.3">
      <c r="A9" s="1">
        <v>8</v>
      </c>
      <c r="B9" s="3">
        <v>2.2269999999999999</v>
      </c>
      <c r="C9" s="3">
        <v>-0.13800000000000001</v>
      </c>
      <c r="E9" s="8">
        <f t="shared" si="0"/>
        <v>545.42857142857144</v>
      </c>
      <c r="F9" s="8">
        <f t="shared" si="1"/>
        <v>-0.32100000000000001</v>
      </c>
    </row>
    <row r="10" spans="1:6" x14ac:dyDescent="0.3">
      <c r="A10" s="1">
        <v>9</v>
      </c>
      <c r="B10" s="3">
        <v>2.5449999999999999</v>
      </c>
      <c r="C10" s="3">
        <v>-0.20100000000000001</v>
      </c>
      <c r="E10" s="8">
        <f t="shared" si="0"/>
        <v>636.28571428571433</v>
      </c>
      <c r="F10" s="8">
        <f t="shared" si="1"/>
        <v>-0.13800000000000001</v>
      </c>
    </row>
    <row r="11" spans="1:6" x14ac:dyDescent="0.3">
      <c r="A11" s="1">
        <v>10</v>
      </c>
      <c r="B11" s="3">
        <v>2.8639999999999999</v>
      </c>
      <c r="C11" s="3">
        <v>-0.151</v>
      </c>
      <c r="E11" s="8">
        <f t="shared" si="0"/>
        <v>727.14285714285711</v>
      </c>
      <c r="F11" s="8">
        <f t="shared" si="1"/>
        <v>-0.20100000000000001</v>
      </c>
    </row>
    <row r="12" spans="1:6" x14ac:dyDescent="0.3">
      <c r="A12" s="1">
        <v>11</v>
      </c>
      <c r="B12" s="3">
        <v>3.1819999999999999</v>
      </c>
      <c r="C12" s="3">
        <v>-0.23</v>
      </c>
      <c r="E12" s="8">
        <f t="shared" si="0"/>
        <v>818.28571428571433</v>
      </c>
      <c r="F12" s="8">
        <f t="shared" si="1"/>
        <v>-0.151</v>
      </c>
    </row>
    <row r="13" spans="1:6" x14ac:dyDescent="0.3">
      <c r="A13" s="1">
        <v>12</v>
      </c>
      <c r="B13" s="3">
        <v>3.5</v>
      </c>
      <c r="C13" s="3">
        <v>-0.307</v>
      </c>
      <c r="E13" s="8">
        <f t="shared" si="0"/>
        <v>909.14285714285711</v>
      </c>
      <c r="F13" s="8">
        <f t="shared" si="1"/>
        <v>-0.23</v>
      </c>
    </row>
    <row r="14" spans="1:6" x14ac:dyDescent="0.3">
      <c r="E14" s="8">
        <f t="shared" si="0"/>
        <v>1000</v>
      </c>
      <c r="F14" s="8">
        <f t="shared" si="1"/>
        <v>-0.307</v>
      </c>
    </row>
    <row r="15" spans="1:6" x14ac:dyDescent="0.3">
      <c r="E15" s="8">
        <f t="shared" si="0"/>
        <v>0</v>
      </c>
      <c r="F15" s="8">
        <f t="shared" si="1"/>
        <v>0</v>
      </c>
    </row>
    <row r="16" spans="1:6" x14ac:dyDescent="0.3">
      <c r="A16" s="1" t="s">
        <v>55</v>
      </c>
      <c r="B16" s="3">
        <f>MIN(B2:B13)</f>
        <v>0</v>
      </c>
    </row>
    <row r="17" spans="1:2" x14ac:dyDescent="0.3">
      <c r="A17" s="1" t="s">
        <v>56</v>
      </c>
      <c r="B17" s="7">
        <f>MAX(B2:B13)</f>
        <v>3.5</v>
      </c>
    </row>
    <row r="18" spans="1:2" x14ac:dyDescent="0.3">
      <c r="A18" s="1" t="s">
        <v>57</v>
      </c>
      <c r="B18" s="7">
        <v>1000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Gráficos</vt:lpstr>
      </vt:variant>
      <vt:variant>
        <vt:i4>1</vt:i4>
      </vt:variant>
    </vt:vector>
  </HeadingPairs>
  <TitlesOfParts>
    <vt:vector size="5" baseType="lpstr">
      <vt:lpstr>Informacion</vt:lpstr>
      <vt:lpstr>Resultados</vt:lpstr>
      <vt:lpstr>Verticales</vt:lpstr>
      <vt:lpstr>Batimetria</vt:lpstr>
      <vt:lpstr>Sección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Julián David Urán Zea</cp:lastModifiedBy>
  <dcterms:created xsi:type="dcterms:W3CDTF">2017-07-27T06:11:38Z</dcterms:created>
  <dcterms:modified xsi:type="dcterms:W3CDTF">2017-11-29T20:36:07Z</dcterms:modified>
</cp:coreProperties>
</file>