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222\"/>
    </mc:Choice>
  </mc:AlternateContent>
  <bookViews>
    <workbookView xWindow="2808" yWindow="0" windowWidth="22104" windowHeight="9636" activeTab="1" xr2:uid="{00000000-000D-0000-FFFF-FFFF00000000}"/>
  </bookViews>
  <sheets>
    <sheet name="Informacion" sheetId="1" r:id="rId1"/>
    <sheet name="Resultados" sheetId="2" r:id="rId2"/>
    <sheet name="Verticales" sheetId="3" r:id="rId3"/>
    <sheet name="Batimetria" sheetId="4" r:id="rId4"/>
    <sheet name="Sección" sheetId="6" r:id="rId5"/>
  </sheets>
  <calcPr calcId="171027"/>
</workbook>
</file>

<file path=xl/calcChain.xml><?xml version="1.0" encoding="utf-8"?>
<calcChain xmlns="http://schemas.openxmlformats.org/spreadsheetml/2006/main">
  <c r="I11" i="3" l="1"/>
  <c r="I3" i="3"/>
  <c r="B12" i="2" s="1"/>
  <c r="B15" i="2" s="1"/>
  <c r="I5" i="3"/>
  <c r="I6" i="3"/>
  <c r="I7" i="3"/>
  <c r="I8" i="3"/>
  <c r="I9" i="3"/>
  <c r="I10" i="3"/>
  <c r="I4" i="3"/>
  <c r="G10" i="3"/>
  <c r="H10" i="3" s="1"/>
  <c r="G5" i="3"/>
  <c r="H5" i="3" s="1"/>
  <c r="G6" i="3"/>
  <c r="H6" i="3" s="1"/>
  <c r="G7" i="3"/>
  <c r="H7" i="3" s="1"/>
  <c r="G8" i="3"/>
  <c r="H8" i="3" s="1"/>
  <c r="G9" i="3"/>
  <c r="H9" i="3" s="1"/>
  <c r="G4" i="3"/>
  <c r="H4" i="3" s="1"/>
  <c r="G3" i="3"/>
  <c r="B13" i="2" s="1"/>
  <c r="B14" i="2" s="1"/>
  <c r="B11" i="4"/>
  <c r="B12" i="4"/>
  <c r="E11" i="4"/>
  <c r="E2" i="4"/>
  <c r="F4" i="4"/>
  <c r="F5" i="4"/>
  <c r="F6" i="4"/>
  <c r="F7" i="4"/>
  <c r="F8" i="4"/>
  <c r="F9" i="4"/>
  <c r="F10" i="4"/>
  <c r="F3" i="4"/>
  <c r="H3" i="3" l="1"/>
  <c r="B7" i="2" s="1"/>
  <c r="E3" i="4"/>
  <c r="E7" i="4"/>
  <c r="E6" i="4"/>
  <c r="E9" i="4"/>
  <c r="E8" i="4"/>
  <c r="E4" i="4"/>
  <c r="E10" i="4"/>
  <c r="E5" i="4"/>
</calcChain>
</file>

<file path=xl/sharedStrings.xml><?xml version="1.0" encoding="utf-8"?>
<sst xmlns="http://schemas.openxmlformats.org/spreadsheetml/2006/main" count="89" uniqueCount="61">
  <si>
    <t>Nombre</t>
  </si>
  <si>
    <t>Valor</t>
  </si>
  <si>
    <t>Unidad</t>
  </si>
  <si>
    <t>Q. Rodas</t>
  </si>
  <si>
    <t>Municipio</t>
  </si>
  <si>
    <t>Copacabana</t>
  </si>
  <si>
    <t>Dirección</t>
  </si>
  <si>
    <t>Calle 40 Cra 27</t>
  </si>
  <si>
    <t>Barrio</t>
  </si>
  <si>
    <t>Machado</t>
  </si>
  <si>
    <t>Subcuenca</t>
  </si>
  <si>
    <t>Quebrada Rodas</t>
  </si>
  <si>
    <t>Longitud</t>
  </si>
  <si>
    <t>-75.535</t>
  </si>
  <si>
    <t>Latitud</t>
  </si>
  <si>
    <t>6.334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</si>
  <si>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</si>
  <si>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</si>
  <si>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</si>
  <si>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</si>
  <si>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</si>
  <si>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</si>
  <si>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</si>
  <si>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</si>
  <si>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</si>
  <si>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</si>
  <si>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</si>
  <si>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</si>
  <si>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</si>
  <si>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</si>
  <si>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</si>
  <si>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</si>
  <si>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</si>
  <si>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</si>
  <si>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</si>
  <si>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</si>
  <si>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</si>
  <si>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</si>
  <si>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</si>
  <si>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</si>
  <si>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</si>
  <si>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</si>
  <si>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</si>
  <si>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</si>
  <si>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</si>
  <si>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</si>
  <si>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</si>
  <si>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</si>
  <si>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</si>
  <si>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</si>
  <si>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</si>
  <si>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</si>
  <si>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</si>
  <si>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</si>
  <si>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</si>
  <si>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min</t>
  </si>
  <si>
    <t>max</t>
  </si>
  <si>
    <t>Area</t>
  </si>
  <si>
    <t>scale</t>
  </si>
  <si>
    <t>Agua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</si>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</sst>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165" fontId="0" fillId="0" borderId="0" xfId="0" applyNumberFormat="1"/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Batimetria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0.27100000000000002</c:v>
                </c:pt>
                <c:pt idx="3">
                  <c:v>0.54300000000000004</c:v>
                </c:pt>
                <c:pt idx="4">
                  <c:v>0.81399999999999995</c:v>
                </c:pt>
                <c:pt idx="5">
                  <c:v>1.0860000000000001</c:v>
                </c:pt>
                <c:pt idx="6">
                  <c:v>1.357</c:v>
                </c:pt>
                <c:pt idx="7">
                  <c:v>1.6279999999999999</c:v>
                </c:pt>
                <c:pt idx="8">
                  <c:v>1.9</c:v>
                </c:pt>
                <c:pt idx="9">
                  <c:v>1.9</c:v>
                </c:pt>
              </c:numCache>
            </c:numRef>
          </c:xVal>
          <c:yVal>
            <c:numRef>
              <c:f>Verticales!$C$2:$C$11</c:f>
              <c:numCache>
                <c:formatCode>General</c:formatCode>
                <c:ptCount val="10"/>
                <c:pt idx="0">
                  <c:v>0</c:v>
                </c:pt>
                <c:pt idx="1">
                  <c:v>-9.2999999999999999E-2</c:v>
                </c:pt>
                <c:pt idx="2">
                  <c:v>-0.15</c:v>
                </c:pt>
                <c:pt idx="3">
                  <c:v>-0.20100000000000001</c:v>
                </c:pt>
                <c:pt idx="4">
                  <c:v>-0.247</c:v>
                </c:pt>
                <c:pt idx="5">
                  <c:v>-0.1</c:v>
                </c:pt>
                <c:pt idx="6">
                  <c:v>-0.20599999999999999</c:v>
                </c:pt>
                <c:pt idx="7">
                  <c:v>-0.158</c:v>
                </c:pt>
                <c:pt idx="8">
                  <c:v>-6.0999999999999999E-2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7A-4C60-9B68-E04907356D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0964272"/>
        <c:axId val="330963288"/>
      </c:scatterChart>
      <c:valAx>
        <c:axId val="330964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30963288"/>
        <c:crosses val="autoZero"/>
        <c:crossBetween val="midCat"/>
      </c:valAx>
      <c:valAx>
        <c:axId val="330963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30964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66EE3BA-6ABE-40E6-BF23-2205DB60A2DF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655A41C-F7C4-42E7-9121-AA440994B94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5" sqref="B15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69</v>
      </c>
      <c r="C2" s="3" t="s">
        <v>24</v>
      </c>
    </row>
    <row r="3" spans="1:3" x14ac:dyDescent="0.3">
      <c r="A3" s="2" t="s">
        <v>25</v>
      </c>
      <c r="B3" s="3">
        <v>1058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42788.597222222219</v>
      </c>
      <c r="C5" s="3" t="s">
        <v>18</v>
      </c>
    </row>
    <row r="6" spans="1:3" x14ac:dyDescent="0.3">
      <c r="A6" s="2" t="s">
        <v>29</v>
      </c>
      <c r="B6" s="3">
        <v>1.9</v>
      </c>
      <c r="C6" s="3" t="s">
        <v>30</v>
      </c>
    </row>
    <row r="7" spans="1:3" x14ac:dyDescent="0.3">
      <c r="A7" s="2" t="s">
        <v>31</v>
      </c>
      <c r="B7" s="10">
        <f>SUM(Verticales!H2:H11)</f>
        <v>2.7022636000000003E-2</v>
      </c>
      <c r="C7" s="3" t="s">
        <v>30</v>
      </c>
    </row>
    <row r="8" spans="1:3" x14ac:dyDescent="0.3">
      <c r="A8" s="2" t="s">
        <v>32</v>
      </c>
      <c r="B8" s="3">
        <v>-999</v>
      </c>
      <c r="C8" s="3" t="s">
        <v>30</v>
      </c>
    </row>
    <row r="9" spans="1:3" x14ac:dyDescent="0.3">
      <c r="A9" s="2" t="s">
        <v>33</v>
      </c>
      <c r="B9" s="3">
        <v>-999</v>
      </c>
      <c r="C9" s="3" t="s">
        <v>34</v>
      </c>
    </row>
    <row r="10" spans="1:3" x14ac:dyDescent="0.3">
      <c r="A10" s="2" t="s">
        <v>35</v>
      </c>
      <c r="B10" s="10">
        <v>8.7415800000000002E-2</v>
      </c>
      <c r="C10" s="3" t="s">
        <v>34</v>
      </c>
    </row>
    <row r="11" spans="1:3" x14ac:dyDescent="0.3">
      <c r="A11" s="2" t="s">
        <v>36</v>
      </c>
      <c r="B11" s="3">
        <v>-999</v>
      </c>
      <c r="C11" s="3" t="s">
        <v>18</v>
      </c>
    </row>
    <row r="12" spans="1:3" x14ac:dyDescent="0.3">
      <c r="A12" s="2" t="s">
        <v>37</v>
      </c>
      <c r="B12" s="10">
        <f>SUM(Verticales!I2:I11)</f>
        <v>2.1467167407665921</v>
      </c>
      <c r="C12" s="3" t="s">
        <v>38</v>
      </c>
    </row>
    <row r="13" spans="1:3" x14ac:dyDescent="0.3">
      <c r="A13" s="2" t="s">
        <v>39</v>
      </c>
      <c r="B13" s="10">
        <f>SUM(Verticales!G2:G11)</f>
        <v>0.30912750000000006</v>
      </c>
      <c r="C13" s="3" t="s">
        <v>18</v>
      </c>
    </row>
    <row r="14" spans="1:3" x14ac:dyDescent="0.3">
      <c r="A14" s="2" t="s">
        <v>40</v>
      </c>
      <c r="B14" s="10">
        <f>B13/B6</f>
        <v>0.16269868421052636</v>
      </c>
      <c r="C14" s="3" t="s">
        <v>18</v>
      </c>
    </row>
    <row r="15" spans="1:3" x14ac:dyDescent="0.3">
      <c r="A15" s="2" t="s">
        <v>41</v>
      </c>
      <c r="B15" s="10">
        <f>B13/B12</f>
        <v>0.14400013477773072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4"/>
  <sheetViews>
    <sheetView workbookViewId="0">
      <selection activeCell="B2" sqref="B2:C11"/>
    </sheetView>
  </sheetViews>
  <sheetFormatPr baseColWidth="10" defaultColWidth="8.88671875" defaultRowHeight="14.4" x14ac:dyDescent="0.3"/>
  <cols>
    <col min="1" max="1" width="10.6640625" customWidth="1"/>
    <col min="2" max="2" width="13.33203125" customWidth="1"/>
    <col min="3" max="3" width="12.109375" customWidth="1"/>
    <col min="4" max="4" width="17.44140625" customWidth="1"/>
    <col min="5" max="5" width="16.88671875" customWidth="1"/>
    <col min="6" max="6" width="15.33203125" bestFit="1" customWidth="1"/>
    <col min="7" max="7" width="14.6640625" customWidth="1"/>
    <col min="8" max="8" width="15.88671875" bestFit="1" customWidth="1"/>
    <col min="9" max="9" width="12" bestFit="1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60</v>
      </c>
    </row>
    <row r="2" spans="1:9" x14ac:dyDescent="0.3">
      <c r="A2" s="1">
        <v>1</v>
      </c>
      <c r="B2" s="6">
        <v>0</v>
      </c>
      <c r="C2" s="6">
        <v>0</v>
      </c>
      <c r="D2" s="6">
        <v>0</v>
      </c>
      <c r="E2" s="6">
        <v>-999</v>
      </c>
      <c r="F2" s="3">
        <v>-999</v>
      </c>
      <c r="G2" s="7">
        <v>0</v>
      </c>
      <c r="H2" s="7">
        <v>0</v>
      </c>
      <c r="I2" s="7">
        <v>0</v>
      </c>
    </row>
    <row r="3" spans="1:9" x14ac:dyDescent="0.3">
      <c r="A3" s="1">
        <v>2</v>
      </c>
      <c r="B3" s="3">
        <v>0</v>
      </c>
      <c r="C3" s="3">
        <v>-9.2999999999999999E-2</v>
      </c>
      <c r="D3" s="3">
        <v>0</v>
      </c>
      <c r="E3" s="3">
        <v>-999</v>
      </c>
      <c r="F3" s="3">
        <v>-999</v>
      </c>
      <c r="G3" s="7">
        <f>(B3+B4)/2*ABS(C3)</f>
        <v>1.2601500000000002E-2</v>
      </c>
      <c r="H3" s="8">
        <f>G3*D3</f>
        <v>0</v>
      </c>
      <c r="I3" s="7">
        <f>SQRT(ABS(C3-C2)^2+(B3-B2)^2)</f>
        <v>9.2999999999999999E-2</v>
      </c>
    </row>
    <row r="4" spans="1:9" x14ac:dyDescent="0.3">
      <c r="A4" s="1">
        <v>3</v>
      </c>
      <c r="B4" s="3">
        <v>0.27100000000000002</v>
      </c>
      <c r="C4" s="3">
        <v>-0.15</v>
      </c>
      <c r="D4" s="3">
        <v>0</v>
      </c>
      <c r="E4" s="3">
        <v>-999</v>
      </c>
      <c r="F4" s="3">
        <v>-999</v>
      </c>
      <c r="G4" s="7">
        <f>((B4-B3)/2+(B5-B4)/2)*ABS(C4)</f>
        <v>4.0725000000000004E-2</v>
      </c>
      <c r="H4" s="8">
        <f t="shared" ref="H4:H10" si="0">G4*D4</f>
        <v>0</v>
      </c>
      <c r="I4" s="7">
        <f>SQRT(ABS(C4-C3)^2+(B4-B3)^2)</f>
        <v>0.27692959394040934</v>
      </c>
    </row>
    <row r="5" spans="1:9" x14ac:dyDescent="0.3">
      <c r="A5" s="1">
        <v>4</v>
      </c>
      <c r="B5" s="3">
        <v>0.54300000000000004</v>
      </c>
      <c r="C5" s="3">
        <v>-0.20100000000000001</v>
      </c>
      <c r="D5" s="3">
        <v>0</v>
      </c>
      <c r="E5" s="3">
        <v>-999</v>
      </c>
      <c r="F5" s="3">
        <v>-999</v>
      </c>
      <c r="G5" s="7">
        <f t="shared" ref="G5:G9" si="1">((B5-B4)/2+(B6-B5)/2)*ABS(C5)</f>
        <v>5.4571499999999995E-2</v>
      </c>
      <c r="H5" s="8">
        <f t="shared" si="0"/>
        <v>0</v>
      </c>
      <c r="I5" s="7">
        <f t="shared" ref="I5:I11" si="2">SQRT(ABS(C5-C4)^2+(B5-B4)^2)</f>
        <v>0.27673995013369501</v>
      </c>
    </row>
    <row r="6" spans="1:9" x14ac:dyDescent="0.3">
      <c r="A6" s="1">
        <v>5</v>
      </c>
      <c r="B6" s="3">
        <v>0.81399999999999995</v>
      </c>
      <c r="C6" s="3">
        <v>-0.247</v>
      </c>
      <c r="D6" s="3">
        <v>6.8000000000000005E-2</v>
      </c>
      <c r="E6" s="3">
        <v>-999</v>
      </c>
      <c r="F6" s="3">
        <v>-999</v>
      </c>
      <c r="G6" s="7">
        <f t="shared" si="1"/>
        <v>6.7060500000000009E-2</v>
      </c>
      <c r="H6" s="8">
        <f t="shared" si="0"/>
        <v>4.5601140000000005E-3</v>
      </c>
      <c r="I6" s="7">
        <f t="shared" si="2"/>
        <v>0.27487633583122417</v>
      </c>
    </row>
    <row r="7" spans="1:9" x14ac:dyDescent="0.3">
      <c r="A7" s="1">
        <v>6</v>
      </c>
      <c r="B7" s="3">
        <v>1.0860000000000001</v>
      </c>
      <c r="C7" s="3">
        <v>-0.1</v>
      </c>
      <c r="D7" s="3">
        <v>0.53</v>
      </c>
      <c r="E7" s="3">
        <v>-999</v>
      </c>
      <c r="F7" s="3">
        <v>-999</v>
      </c>
      <c r="G7" s="7">
        <f t="shared" si="1"/>
        <v>2.7150000000000004E-2</v>
      </c>
      <c r="H7" s="8">
        <f t="shared" si="0"/>
        <v>1.4389500000000003E-2</v>
      </c>
      <c r="I7" s="7">
        <f t="shared" si="2"/>
        <v>0.30918117665860589</v>
      </c>
    </row>
    <row r="8" spans="1:9" x14ac:dyDescent="0.3">
      <c r="A8" s="1">
        <v>7</v>
      </c>
      <c r="B8" s="3">
        <v>1.357</v>
      </c>
      <c r="C8" s="3">
        <v>-0.20599999999999999</v>
      </c>
      <c r="D8" s="3">
        <v>0.14000000000000001</v>
      </c>
      <c r="E8" s="3">
        <v>-999</v>
      </c>
      <c r="F8" s="3">
        <v>-999</v>
      </c>
      <c r="G8" s="7">
        <f t="shared" si="1"/>
        <v>5.582599999999998E-2</v>
      </c>
      <c r="H8" s="8">
        <f t="shared" si="0"/>
        <v>7.8156399999999987E-3</v>
      </c>
      <c r="I8" s="7">
        <f t="shared" si="2"/>
        <v>0.29099312706660263</v>
      </c>
    </row>
    <row r="9" spans="1:9" x14ac:dyDescent="0.3">
      <c r="A9" s="1">
        <v>8</v>
      </c>
      <c r="B9" s="3">
        <v>1.6279999999999999</v>
      </c>
      <c r="C9" s="3">
        <v>-0.158</v>
      </c>
      <c r="D9" s="3">
        <v>6.0000000000000001E-3</v>
      </c>
      <c r="E9" s="3">
        <v>-999</v>
      </c>
      <c r="F9" s="3">
        <v>-999</v>
      </c>
      <c r="G9" s="7">
        <f t="shared" si="1"/>
        <v>4.2896999999999998E-2</v>
      </c>
      <c r="H9" s="8">
        <f t="shared" si="0"/>
        <v>2.5738200000000001E-4</v>
      </c>
      <c r="I9" s="7">
        <f t="shared" si="2"/>
        <v>0.27521809533531755</v>
      </c>
    </row>
    <row r="10" spans="1:9" x14ac:dyDescent="0.3">
      <c r="A10" s="1">
        <v>9</v>
      </c>
      <c r="B10" s="3">
        <v>1.9</v>
      </c>
      <c r="C10" s="3">
        <v>-6.0999999999999999E-2</v>
      </c>
      <c r="D10" s="3">
        <v>0</v>
      </c>
      <c r="E10" s="3">
        <v>-999</v>
      </c>
      <c r="F10" s="3">
        <v>-999</v>
      </c>
      <c r="G10" s="7">
        <f>((B10-B9)/2)*ABS(C10)</f>
        <v>8.2959999999999996E-3</v>
      </c>
      <c r="H10" s="8">
        <f t="shared" si="0"/>
        <v>0</v>
      </c>
      <c r="I10" s="7">
        <f t="shared" si="2"/>
        <v>0.28877846180073752</v>
      </c>
    </row>
    <row r="11" spans="1:9" x14ac:dyDescent="0.3">
      <c r="A11" s="1">
        <v>10</v>
      </c>
      <c r="B11" s="3">
        <v>1.9</v>
      </c>
      <c r="C11" s="3">
        <v>0</v>
      </c>
      <c r="D11" s="6">
        <v>0</v>
      </c>
      <c r="E11" s="3">
        <v>-999</v>
      </c>
      <c r="F11" s="3">
        <v>-999</v>
      </c>
      <c r="G11" s="7">
        <v>0</v>
      </c>
      <c r="H11" s="7">
        <v>0</v>
      </c>
      <c r="I11" s="7">
        <f t="shared" si="2"/>
        <v>6.0999999999999999E-2</v>
      </c>
    </row>
    <row r="14" spans="1:9" x14ac:dyDescent="0.3">
      <c r="G14" s="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3"/>
  <sheetViews>
    <sheetView workbookViewId="0">
      <selection activeCell="B20" sqref="B20"/>
    </sheetView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6" x14ac:dyDescent="0.3">
      <c r="A1" s="1" t="s">
        <v>47</v>
      </c>
      <c r="B1" s="1" t="s">
        <v>48</v>
      </c>
      <c r="C1" s="1" t="s">
        <v>49</v>
      </c>
      <c r="E1" s="1" t="s">
        <v>59</v>
      </c>
      <c r="F1" s="1" t="s">
        <v>57</v>
      </c>
    </row>
    <row r="2" spans="1:6" x14ac:dyDescent="0.3">
      <c r="A2" s="1">
        <v>1</v>
      </c>
      <c r="B2" s="3">
        <v>0</v>
      </c>
      <c r="C2" s="3">
        <v>-9.2999999999999999E-2</v>
      </c>
      <c r="E2" s="5">
        <f>0</f>
        <v>0</v>
      </c>
      <c r="F2" s="5">
        <v>0</v>
      </c>
    </row>
    <row r="3" spans="1:6" x14ac:dyDescent="0.3">
      <c r="A3" s="1">
        <v>2</v>
      </c>
      <c r="B3" s="3">
        <v>0.27100000000000002</v>
      </c>
      <c r="C3" s="3">
        <v>-0.15</v>
      </c>
      <c r="E3" s="5">
        <f>B$13*(B2-B$11)/(B$12-B$11)</f>
        <v>0</v>
      </c>
      <c r="F3" s="5">
        <f t="shared" ref="F3:F10" si="0">C2</f>
        <v>-9.2999999999999999E-2</v>
      </c>
    </row>
    <row r="4" spans="1:6" x14ac:dyDescent="0.3">
      <c r="A4" s="1">
        <v>3</v>
      </c>
      <c r="B4" s="3">
        <v>0.54300000000000004</v>
      </c>
      <c r="C4" s="3">
        <v>-0.20100000000000001</v>
      </c>
      <c r="E4" s="5">
        <f t="shared" ref="E4:E10" si="1">B$13*(B3-B$11)/(B$12-B$11)</f>
        <v>142.63157894736844</v>
      </c>
      <c r="F4" s="5">
        <f t="shared" si="0"/>
        <v>-0.15</v>
      </c>
    </row>
    <row r="5" spans="1:6" x14ac:dyDescent="0.3">
      <c r="A5" s="1">
        <v>4</v>
      </c>
      <c r="B5" s="3">
        <v>0.81399999999999995</v>
      </c>
      <c r="C5" s="3">
        <v>-0.247</v>
      </c>
      <c r="E5" s="5">
        <f t="shared" si="1"/>
        <v>285.78947368421052</v>
      </c>
      <c r="F5" s="5">
        <f t="shared" si="0"/>
        <v>-0.20100000000000001</v>
      </c>
    </row>
    <row r="6" spans="1:6" x14ac:dyDescent="0.3">
      <c r="A6" s="1">
        <v>5</v>
      </c>
      <c r="B6" s="3">
        <v>1.0860000000000001</v>
      </c>
      <c r="C6" s="3">
        <v>-0.1</v>
      </c>
      <c r="E6" s="5">
        <f t="shared" si="1"/>
        <v>428.42105263157896</v>
      </c>
      <c r="F6" s="5">
        <f t="shared" si="0"/>
        <v>-0.247</v>
      </c>
    </row>
    <row r="7" spans="1:6" x14ac:dyDescent="0.3">
      <c r="A7" s="1">
        <v>6</v>
      </c>
      <c r="B7" s="3">
        <v>1.357</v>
      </c>
      <c r="C7" s="3">
        <v>-0.20599999999999999</v>
      </c>
      <c r="E7" s="5">
        <f t="shared" si="1"/>
        <v>571.57894736842104</v>
      </c>
      <c r="F7" s="5">
        <f t="shared" si="0"/>
        <v>-0.1</v>
      </c>
    </row>
    <row r="8" spans="1:6" x14ac:dyDescent="0.3">
      <c r="A8" s="1">
        <v>7</v>
      </c>
      <c r="B8" s="3">
        <v>1.6279999999999999</v>
      </c>
      <c r="C8" s="3">
        <v>-0.158</v>
      </c>
      <c r="E8" s="5">
        <f t="shared" si="1"/>
        <v>714.21052631578948</v>
      </c>
      <c r="F8" s="5">
        <f t="shared" si="0"/>
        <v>-0.20599999999999999</v>
      </c>
    </row>
    <row r="9" spans="1:6" x14ac:dyDescent="0.3">
      <c r="A9" s="1">
        <v>8</v>
      </c>
      <c r="B9" s="3">
        <v>1.9</v>
      </c>
      <c r="C9" s="3">
        <v>-6.0999999999999999E-2</v>
      </c>
      <c r="E9" s="5">
        <f t="shared" si="1"/>
        <v>856.84210526315792</v>
      </c>
      <c r="F9" s="5">
        <f t="shared" si="0"/>
        <v>-0.158</v>
      </c>
    </row>
    <row r="10" spans="1:6" x14ac:dyDescent="0.3">
      <c r="E10" s="5">
        <f t="shared" si="1"/>
        <v>1000</v>
      </c>
      <c r="F10" s="5">
        <f t="shared" si="0"/>
        <v>-6.0999999999999999E-2</v>
      </c>
    </row>
    <row r="11" spans="1:6" x14ac:dyDescent="0.3">
      <c r="A11" s="1" t="s">
        <v>55</v>
      </c>
      <c r="B11" s="3">
        <f>MIN(B2:B9)</f>
        <v>0</v>
      </c>
      <c r="E11" s="5">
        <f>B13</f>
        <v>1000</v>
      </c>
      <c r="F11" s="5">
        <v>0</v>
      </c>
    </row>
    <row r="12" spans="1:6" x14ac:dyDescent="0.3">
      <c r="A12" s="1" t="s">
        <v>56</v>
      </c>
      <c r="B12" s="6">
        <f>MAX(B2:B9)</f>
        <v>1.9</v>
      </c>
    </row>
    <row r="13" spans="1:6" x14ac:dyDescent="0.3">
      <c r="A13" s="1" t="s">
        <v>58</v>
      </c>
      <c r="B13" s="6">
        <v>1000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Julián David Urán Zea</dc:creator>
  <cp:lastModifiedBy>Julián David Urán Zea</cp:lastModifiedBy>
  <dcterms:created xsi:type="dcterms:W3CDTF">2017-07-27T06:12:21Z</dcterms:created>
  <dcterms:modified xsi:type="dcterms:W3CDTF">2017-11-29T20:36:31Z</dcterms:modified>
</cp:coreProperties>
</file>